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istcp.sharepoint.com/sites/CSP/Documentos Compartilhados/3. Execução/P3 - Contratos/1. GEMOC/Obra - GT3 Policia Civil/2. Produtos/ORÇAMENTO GT3_REV1/1 - ORÇAMENTO/COTAÇÕES/"/>
    </mc:Choice>
  </mc:AlternateContent>
  <xr:revisionPtr revIDLastSave="74" documentId="13_ncr:1_{47379DC3-5938-4EB7-A846-95A72DFC2250}" xr6:coauthVersionLast="47" xr6:coauthVersionMax="47" xr10:uidLastSave="{91D4851E-A934-4339-856B-577455310E70}"/>
  <bookViews>
    <workbookView xWindow="28680" yWindow="-120" windowWidth="29040" windowHeight="15720" xr2:uid="{7F12882C-E1C7-4FA2-AF61-E1CBF91A1448}"/>
  </bookViews>
  <sheets>
    <sheet name="MAPA DE COTAÇÃO" sheetId="1" r:id="rId1"/>
  </sheets>
  <definedNames>
    <definedName name="_xlnm._FilterDatabase" localSheetId="0" hidden="1">'MAPA DE COTAÇÃO'!$B$13:$E$30</definedName>
    <definedName name="_xlnm.Print_Area" localSheetId="0">'MAPA DE COTAÇÃO'!$A$1:$J$71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9" i="1" l="1"/>
  <c r="G59" i="1"/>
  <c r="F59" i="1"/>
  <c r="H49" i="1"/>
  <c r="G49" i="1"/>
  <c r="F49" i="1"/>
  <c r="H39" i="1"/>
  <c r="G39" i="1"/>
  <c r="F39" i="1"/>
  <c r="E60" i="1"/>
  <c r="D60" i="1"/>
  <c r="C60" i="1"/>
  <c r="E50" i="1"/>
  <c r="D50" i="1"/>
  <c r="C50" i="1"/>
  <c r="E40" i="1"/>
  <c r="D40" i="1"/>
  <c r="C40" i="1"/>
  <c r="F19" i="1"/>
  <c r="G19" i="1"/>
  <c r="H29" i="1"/>
  <c r="G29" i="1"/>
  <c r="F29" i="1"/>
  <c r="H19" i="1"/>
  <c r="I59" i="1" l="1"/>
  <c r="J59" i="1" s="1"/>
  <c r="I49" i="1"/>
  <c r="J49" i="1" s="1"/>
  <c r="I39" i="1"/>
  <c r="J39" i="1" s="1"/>
  <c r="I29" i="1"/>
  <c r="J29" i="1" s="1"/>
  <c r="I19" i="1"/>
  <c r="J1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Renato Gouveia Tenorio</author>
  </authors>
  <commentList>
    <comment ref="A11" authorId="0" shapeId="0" xr:uid="{3ED2D5CE-9ECE-470E-85AF-3ED46ED548A9}">
      <text>
        <r>
          <rPr>
            <b/>
            <sz val="9"/>
            <color indexed="81"/>
            <rFont val="Segoe UI"/>
            <family val="2"/>
          </rPr>
          <t>Renato Gouveia Tenorio:</t>
        </r>
        <r>
          <rPr>
            <sz val="9"/>
            <color indexed="81"/>
            <rFont val="Segoe UI"/>
            <family val="2"/>
          </rPr>
          <t xml:space="preserve">
Gerado automaticamente no SCO</t>
        </r>
      </text>
    </comment>
  </commentList>
</comments>
</file>

<file path=xl/sharedStrings.xml><?xml version="1.0" encoding="utf-8"?>
<sst xmlns="http://schemas.openxmlformats.org/spreadsheetml/2006/main" count="139" uniqueCount="64">
  <si>
    <t>MAPA DE COTAÇÃO</t>
  </si>
  <si>
    <t>OBRA:</t>
  </si>
  <si>
    <t>SEI Nº</t>
  </si>
  <si>
    <t>SETOR RESP:</t>
  </si>
  <si>
    <t>COD. INSUMO</t>
  </si>
  <si>
    <t xml:space="preserve">DESCRIÇÃO DO INSUMO E INFORMAÇÕES </t>
  </si>
  <si>
    <t xml:space="preserve">MATERIAL / SERVIÇO: </t>
  </si>
  <si>
    <t>QUANT.</t>
  </si>
  <si>
    <t>UNIDADE</t>
  </si>
  <si>
    <t>UND.</t>
  </si>
  <si>
    <t>CALCULO DE VERIFICAÇÃO DE CV</t>
  </si>
  <si>
    <t>EMPRESA:</t>
  </si>
  <si>
    <t>Nº COTAÇÃO</t>
  </si>
  <si>
    <t>DATA:</t>
  </si>
  <si>
    <t>CONTATO:</t>
  </si>
  <si>
    <t>FONE / E-MAIL / SITE:</t>
  </si>
  <si>
    <t>MÉDIA</t>
  </si>
  <si>
    <t>MEDIANA</t>
  </si>
  <si>
    <t>DESVIO PAD.</t>
  </si>
  <si>
    <t>CV</t>
  </si>
  <si>
    <t>VALOR ADOTADO</t>
  </si>
  <si>
    <t>VALOR UNITARIO</t>
  </si>
  <si>
    <t>OBSERVAÇÃO</t>
  </si>
  <si>
    <t>metodo mais barato</t>
  </si>
  <si>
    <t>CAIXA MEDIDOR SOBREPOR 580X500X200</t>
  </si>
  <si>
    <t>https://www.plenobras.com.br/6503b851df6973c3d9c96183/caixa-medidor-sobrepor-chapa-(a)580x(l)500x(p)200mm-cinza-padrao-equatorial?srsltid=AfmBOooBZEjzu6TFYhCUWtNX_OZGEnzEGXPwY_8dPqHjKQPSxY2REwLX</t>
  </si>
  <si>
    <t>PLENOBRAS</t>
  </si>
  <si>
    <t>PARAFUSO OLHAL M16 X 400 MM</t>
  </si>
  <si>
    <t>https://www.plenobras.com.br/64c5c485b04e494957c6c3db/parafuso-olhal-galvanizado-a-fogo-m16x400mm-com-um-porca?srsltid=AfmBOopkreMUU-uC799RZCbp87RNovpAgPyfHaiEInIV1LPu7dQ2QuKV</t>
  </si>
  <si>
    <t>GT3 - POLICIA CIVIL</t>
  </si>
  <si>
    <t>NÃO FORAM ENCONTRADOS OUTROS FORNECEDORES CONFIAVEIS</t>
  </si>
  <si>
    <t>MAT12426</t>
  </si>
  <si>
    <t>MAT12404</t>
  </si>
  <si>
    <t>DOC/GEMOC</t>
  </si>
  <si>
    <t>MAT12563</t>
  </si>
  <si>
    <t xml:space="preserve">MATERIAL: </t>
  </si>
  <si>
    <t>CONTATOR AUXILIAR CAWM4-31E - 10A - 220VCC - 3NA + 1NF</t>
  </si>
  <si>
    <t>FORNECEDOR 1</t>
  </si>
  <si>
    <t>FORNECEDOR 2</t>
  </si>
  <si>
    <t>FORNECEDOR 3</t>
  </si>
  <si>
    <t>MÉDIA TENSÃO</t>
  </si>
  <si>
    <t>TABELA CPOS-CDHU</t>
  </si>
  <si>
    <t>89087/25</t>
  </si>
  <si>
    <t xml:space="preserve">INSUMO N° P.18.000.050287	</t>
  </si>
  <si>
    <t>rodrigues@mediatensao.com.br</t>
  </si>
  <si>
    <t>SITE:</t>
  </si>
  <si>
    <t>https://cdhu.sp.gov.br/licitacoes/tabelas-de-composicao</t>
  </si>
  <si>
    <t>VALOR UNITARIO (UN):</t>
  </si>
  <si>
    <t>VALOR RETROAGIDO MAIO/25 PARA JANEIRO/22</t>
  </si>
  <si>
    <t>MAT11876</t>
  </si>
  <si>
    <t>LEROY MERLIN</t>
  </si>
  <si>
    <t>FERTRON</t>
  </si>
  <si>
    <t>LOJA ELÉTRICA LTDA</t>
  </si>
  <si>
    <t>https://www.leroymerlin.com.br/minicontator-auxiliar-weg-220v-3na-1nf-10a-cwca0-31-00v26-220vca_1570443939?region=outros</t>
  </si>
  <si>
    <t>https://www.fertronshop.com.br/eletrica/contator-cawm4-31e-weg?parceiro=4194&amp;gad_source=1&amp;gad_campaignid=22829665856&amp;gbraid=0AAAAABmLnjAQ0MXDUQGyas42XsElpLyQn&amp;gclid=Cj0KCQjwzOvEBhDVARIsADHfJJT1B2zU8bmeAGOZS_AkEjs34dwFA0FwIbVZS_DkIlJY3L1ZbvuzQ1AaAlxzEALw_wcB</t>
  </si>
  <si>
    <t>https://www.lojaeletrica.com.br/contator-auxiliar-3na-1nf-220v-cwca03100v26-weg.html?mp_feed=MTozOkhZbEc5ekRwRE8zd1A0Z0JnVHpPL0pnVFJwYld6RmgzVmhVVFB6UT0=&amp;srsltid=AfmBOopyD86eT00FHmmt7WIDrD3SEDZMfXxKSCKgKiixPyOHQ97mcrUCHy0</t>
  </si>
  <si>
    <t>MAT628</t>
  </si>
  <si>
    <t xml:space="preserve">VENEZIANA VENTILADA FIXA </t>
  </si>
  <si>
    <t>FÁBRICA DO ALUMÍNIO</t>
  </si>
  <si>
    <t>TABELA DE PREÇOS SBC</t>
  </si>
  <si>
    <t>https://www.leroymerlin.com.br/fixo-ventilacao-permanente-esquadrias-brasil-vetx-60x60-branco_1568629706</t>
  </si>
  <si>
    <t>https://fabricadoaluminio.com.br/produto/janelasa/quadro-fixo-com-ventilacao-permanente-7.php?srsltid=AfmBOoqT46QCASwMquUo7n4pmC53GMV3AN5IlZo-gv2ZcvGHo-2pUgdc&amp;cor-4=Branco&amp;largura=1.5&amp;altura=1.0</t>
  </si>
  <si>
    <t>INSUMO N° 87328 - CAIXILHO VENEZIANA ALUMINIO C28 PINT.ELETROST.BRANCA 
DATA BASE: AGO/25</t>
  </si>
  <si>
    <t>VALOR UNITARIO (M2):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</si>
</sst>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 applyAlignment="1">
      <alignment horizontal="center" vertical="center"/>
    </xf>
    <xf numFmtId="0" fontId="3" fillId="0" borderId="1" xfId="4" applyBorder="1" applyAlignment="1">
      <alignment horizontal="center" vertical="center" wrapText="1"/>
    </xf>
    <xf numFmtId="7" fontId="0" fillId="0" borderId="1" xfId="2" applyNumberFormat="1" applyFont="1" applyBorder="1" applyAlignment="1">
      <alignment horizontal="center" vertical="center"/>
    </xf>
    <xf numFmtId="44" fontId="0" fillId="0" borderId="1" xfId="2" applyFont="1" applyBorder="1"/>
    <xf numFmtId="164" fontId="0" fillId="0" borderId="1" xfId="0" applyNumberFormat="1" applyBorder="1"/>
    <xf numFmtId="9" fontId="0" fillId="0" borderId="1" xfId="3" applyFont="1" applyBorder="1"/>
    <xf numFmtId="0" fontId="0" fillId="2" borderId="1" xfId="0" applyFill="1" applyBorder="1"/>
    <xf numFmtId="7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1" fontId="0" fillId="0" borderId="0" xfId="1" applyNumberFormat="1" applyFont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2" borderId="2" xfId="0" applyFill="1" applyBorder="1"/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2" borderId="2" xfId="0" applyFill="1" applyBorder="1" applyAlignment="1">
      <alignment vertical="center"/>
    </xf>
    <xf numFmtId="0" fontId="3" fillId="0" borderId="0" xfId="4" applyAlignment="1">
      <alignment vertical="center" wrapText="1"/>
    </xf>
    <xf numFmtId="7" fontId="0" fillId="0" borderId="1" xfId="2" applyNumberFormat="1" applyFont="1" applyBorder="1" applyAlignment="1">
      <alignment horizontal="center"/>
    </xf>
    <xf numFmtId="0" fontId="0" fillId="2" borderId="1" xfId="0" applyFill="1" applyBorder="1" applyAlignment="1">
      <alignment wrapText="1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wrapText="1"/>
    </xf>
    <xf numFmtId="164" fontId="0" fillId="0" borderId="0" xfId="0" applyNumberFormat="1" applyBorder="1" applyAlignment="1">
      <alignment horizontal="center"/>
    </xf>
  </cellXfs>
  <cellStyles count="5">
    <cellStyle name="Hiperlink" xfId="4" builtinId="8"/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862012</xdr:colOff>
      <xdr:row>1</xdr:row>
      <xdr:rowOff>23812</xdr:rowOff>
    </xdr:from>
    <xdr:to>
      <xdr:col>1</xdr:col>
      <xdr:colOff>893341</xdr:colOff>
      <xdr:row>4</xdr:row>
      <xdr:rowOff>174991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D3901ED-41D4-4E6D-A4BE-C3E22212E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" y="200977"/>
          <a:ext cx="1353399" cy="7074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ojaeletrica.com.br/contator-auxiliar-3na-1nf-220v-cwca03100v26-weg.html?mp_feed=MTozOkhZbEc5ekRwRE8zd1A0Z0JnVHpPL0pnVFJwYld6RmgzVmhVVFB6UT0=&amp;srsltid=AfmBOopyD86eT00FHmmt7WIDrD3SEDZMfXxKSCKgKiixPyOHQ97mcrUCHy0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www.plenobras.com.br/64c5c485b04e494957c6c3db/parafuso-olhal-galvanizado-a-fogo-m16x400mm-com-um-porca?srsltid=AfmBOopkreMUU-uC799RZCbp87RNovpAgPyfHaiEInIV1LPu7dQ2QuKV" TargetMode="External"/><Relationship Id="rId1" Type="http://schemas.openxmlformats.org/officeDocument/2006/relationships/hyperlink" Target="https://www.plenobras.com.br/6503b851df6973c3d9c96183/caixa-medidor-sobrepor-chapa-(a)580x(l)500x(p)200mm-cinza-padrao-equatorial?srsltid=AfmBOooBZEjzu6TFYhCUWtNX_OZGEnzEGXPwY_8dPqHjKQPSxY2REwL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F1FB5-BD8A-4CCC-BC7F-95B2E27EB172}">
  <sheetPr>
    <pageSetUpPr fitToPage="1"/>
  </sheetPr>
  <dimension ref="A5:K262"/>
  <sheetViews>
    <sheetView tabSelected="1" view="pageBreakPreview" topLeftCell="A18" zoomScale="55" zoomScaleNormal="85" zoomScaleSheetLayoutView="55" workbookViewId="0">
      <selection activeCell="Q56" sqref="Q56"/>
    </sheetView>
  </sheetViews>
  <sheetFormatPr defaultRowHeight="14.4" x14ac:dyDescent="0.3"/>
  <cols>
    <col min="1" max="1" width="19.109375" customWidth="1"/>
    <col min="2" max="2" width="27.44140625" customWidth="1"/>
    <col min="3" max="3" width="51.33203125" customWidth="1"/>
    <col min="4" max="4" width="50.21875" bestFit="1" customWidth="1"/>
    <col min="5" max="5" width="42.6640625" customWidth="1"/>
    <col min="6" max="6" width="15" customWidth="1"/>
    <col min="7" max="7" width="18.6640625" customWidth="1"/>
    <col min="8" max="8" width="17.109375" customWidth="1"/>
    <col min="9" max="9" width="11.33203125" bestFit="1" customWidth="1"/>
    <col min="10" max="10" width="32.5546875" customWidth="1"/>
  </cols>
  <sheetData>
    <row r="5" spans="1:10" ht="21" x14ac:dyDescent="0.4">
      <c r="A5" s="21" t="s">
        <v>0</v>
      </c>
      <c r="B5" s="21"/>
      <c r="C5" s="21"/>
      <c r="D5" s="21"/>
      <c r="E5" s="21"/>
      <c r="F5" s="21"/>
      <c r="G5" s="21"/>
      <c r="H5" s="21"/>
      <c r="I5" s="21"/>
      <c r="J5" s="21"/>
    </row>
    <row r="6" spans="1:10" x14ac:dyDescent="0.3">
      <c r="A6" s="1" t="s">
        <v>1</v>
      </c>
      <c r="B6" s="22" t="s">
        <v>29</v>
      </c>
      <c r="C6" s="22"/>
      <c r="D6" s="22"/>
      <c r="E6" s="22"/>
      <c r="F6" s="22"/>
      <c r="G6" s="22"/>
      <c r="H6" s="22"/>
    </row>
    <row r="7" spans="1:10" x14ac:dyDescent="0.3">
      <c r="A7" s="1" t="s">
        <v>2</v>
      </c>
      <c r="B7" s="23">
        <v>202500036009996</v>
      </c>
      <c r="C7" s="23"/>
    </row>
    <row r="8" spans="1:10" x14ac:dyDescent="0.3">
      <c r="A8" s="1" t="s">
        <v>3</v>
      </c>
      <c r="B8" s="22" t="s">
        <v>33</v>
      </c>
      <c r="C8" s="22"/>
    </row>
    <row r="9" spans="1:10" x14ac:dyDescent="0.3">
      <c r="A9" s="1"/>
    </row>
    <row r="10" spans="1:10" x14ac:dyDescent="0.3">
      <c r="A10" s="1"/>
    </row>
    <row r="11" spans="1:10" ht="15" customHeight="1" x14ac:dyDescent="0.3">
      <c r="A11" s="2" t="s">
        <v>4</v>
      </c>
      <c r="B11" s="24" t="s">
        <v>5</v>
      </c>
      <c r="C11" s="25"/>
      <c r="D11" s="25"/>
      <c r="E11" s="25"/>
      <c r="F11" s="25"/>
      <c r="G11" s="25"/>
      <c r="H11" s="25"/>
      <c r="I11" s="25"/>
      <c r="J11" s="26"/>
    </row>
    <row r="12" spans="1:10" x14ac:dyDescent="0.3">
      <c r="A12" s="17" t="s">
        <v>32</v>
      </c>
      <c r="B12" s="2" t="s">
        <v>6</v>
      </c>
      <c r="C12" s="18" t="s">
        <v>24</v>
      </c>
      <c r="D12" s="18"/>
      <c r="E12" s="18"/>
      <c r="F12" s="19" t="s">
        <v>7</v>
      </c>
      <c r="G12" s="19"/>
      <c r="H12" s="15">
        <v>1</v>
      </c>
      <c r="I12" s="2" t="s">
        <v>8</v>
      </c>
      <c r="J12" s="3" t="s">
        <v>9</v>
      </c>
    </row>
    <row r="13" spans="1:10" x14ac:dyDescent="0.3">
      <c r="A13" s="17"/>
      <c r="B13" s="13"/>
      <c r="C13" s="4"/>
      <c r="D13" s="4"/>
      <c r="E13" s="4"/>
      <c r="F13" s="20" t="s">
        <v>10</v>
      </c>
      <c r="G13" s="20"/>
      <c r="H13" s="20"/>
      <c r="I13" s="20"/>
      <c r="J13" s="20"/>
    </row>
    <row r="14" spans="1:10" x14ac:dyDescent="0.3">
      <c r="A14" s="17"/>
      <c r="B14" s="13" t="s">
        <v>11</v>
      </c>
      <c r="C14" s="5" t="s">
        <v>26</v>
      </c>
      <c r="D14" s="5"/>
      <c r="E14" s="5"/>
      <c r="F14" s="20"/>
      <c r="G14" s="20"/>
      <c r="H14" s="20"/>
      <c r="I14" s="20"/>
      <c r="J14" s="20"/>
    </row>
    <row r="15" spans="1:10" x14ac:dyDescent="0.3">
      <c r="A15" s="17"/>
      <c r="B15" s="13" t="s">
        <v>12</v>
      </c>
      <c r="C15" s="5"/>
      <c r="D15" s="5"/>
      <c r="E15" s="5"/>
      <c r="F15" s="20"/>
      <c r="G15" s="20"/>
      <c r="H15" s="20"/>
      <c r="I15" s="20"/>
      <c r="J15" s="20"/>
    </row>
    <row r="16" spans="1:10" x14ac:dyDescent="0.3">
      <c r="A16" s="17"/>
      <c r="B16" s="13" t="s">
        <v>13</v>
      </c>
      <c r="C16" s="7">
        <v>46008</v>
      </c>
      <c r="D16" s="7"/>
      <c r="E16" s="7"/>
      <c r="F16" s="20"/>
      <c r="G16" s="20"/>
      <c r="H16" s="20"/>
      <c r="I16" s="20"/>
      <c r="J16" s="20"/>
    </row>
    <row r="17" spans="1:10" x14ac:dyDescent="0.3">
      <c r="A17" s="17"/>
      <c r="B17" s="13" t="s">
        <v>14</v>
      </c>
      <c r="C17" s="5"/>
      <c r="D17" s="5"/>
      <c r="E17" s="5"/>
      <c r="F17" s="20"/>
      <c r="G17" s="20"/>
      <c r="H17" s="20"/>
      <c r="I17" s="20"/>
      <c r="J17" s="20"/>
    </row>
    <row r="18" spans="1:10" ht="72" x14ac:dyDescent="0.3">
      <c r="A18" s="17"/>
      <c r="B18" s="13" t="s">
        <v>15</v>
      </c>
      <c r="C18" s="8" t="s">
        <v>25</v>
      </c>
      <c r="D18" s="16" t="s">
        <v>30</v>
      </c>
      <c r="E18" s="16" t="s">
        <v>30</v>
      </c>
      <c r="F18" s="4" t="s">
        <v>16</v>
      </c>
      <c r="G18" s="4" t="s">
        <v>17</v>
      </c>
      <c r="H18" s="2" t="s">
        <v>18</v>
      </c>
      <c r="I18" s="4" t="s">
        <v>19</v>
      </c>
      <c r="J18" s="2" t="s">
        <v>20</v>
      </c>
    </row>
    <row r="19" spans="1:10" x14ac:dyDescent="0.3">
      <c r="A19" s="17"/>
      <c r="B19" s="13" t="s">
        <v>21</v>
      </c>
      <c r="C19" s="5">
        <v>793.6</v>
      </c>
      <c r="D19" s="9"/>
      <c r="E19" s="9"/>
      <c r="F19" s="10">
        <f>IFERROR(AVERAGE(C19:E19),"")</f>
        <v>793.6</v>
      </c>
      <c r="G19" s="14">
        <f>MEDIAN(C19:E19)</f>
        <v>793.6</v>
      </c>
      <c r="H19" s="11" t="e">
        <f>_xlfn.STDEV.S(C19:E19)</f>
        <v>#DIV/0!</v>
      </c>
      <c r="I19" s="12" t="str">
        <f>IFERROR(H19/F19,"")</f>
        <v/>
      </c>
      <c r="J19" s="10">
        <f>IF(I19&lt;25%,F19,SMALL(F19:G19,1))</f>
        <v>793.6</v>
      </c>
    </row>
    <row r="20" spans="1:10" x14ac:dyDescent="0.3">
      <c r="A20" s="17"/>
      <c r="B20" s="13" t="s">
        <v>22</v>
      </c>
      <c r="C20" s="5"/>
      <c r="D20" s="5"/>
      <c r="E20" s="5"/>
      <c r="F20" s="6"/>
      <c r="G20" s="6"/>
      <c r="H20" s="6"/>
      <c r="I20" s="6"/>
      <c r="J20" s="6"/>
    </row>
    <row r="21" spans="1:10" x14ac:dyDescent="0.3">
      <c r="A21" s="1"/>
    </row>
    <row r="22" spans="1:10" x14ac:dyDescent="0.3">
      <c r="A22" s="17" t="s">
        <v>31</v>
      </c>
      <c r="B22" s="2" t="s">
        <v>6</v>
      </c>
      <c r="C22" s="18" t="s">
        <v>27</v>
      </c>
      <c r="D22" s="18"/>
      <c r="E22" s="18"/>
      <c r="F22" s="19" t="s">
        <v>7</v>
      </c>
      <c r="G22" s="19"/>
      <c r="H22" s="15">
        <v>1</v>
      </c>
      <c r="I22" s="2" t="s">
        <v>8</v>
      </c>
      <c r="J22" s="3" t="s">
        <v>9</v>
      </c>
    </row>
    <row r="23" spans="1:10" x14ac:dyDescent="0.3">
      <c r="A23" s="17"/>
      <c r="B23" s="13"/>
      <c r="C23" s="4"/>
      <c r="D23" s="4"/>
      <c r="E23" s="4"/>
      <c r="F23" s="20" t="s">
        <v>10</v>
      </c>
      <c r="G23" s="20"/>
      <c r="H23" s="20"/>
      <c r="I23" s="20"/>
      <c r="J23" s="20"/>
    </row>
    <row r="24" spans="1:10" x14ac:dyDescent="0.3">
      <c r="A24" s="17"/>
      <c r="B24" s="13" t="s">
        <v>11</v>
      </c>
      <c r="C24" s="5" t="s">
        <v>26</v>
      </c>
      <c r="D24" s="5"/>
      <c r="E24" s="5"/>
      <c r="F24" s="20"/>
      <c r="G24" s="20"/>
      <c r="H24" s="20"/>
      <c r="I24" s="20"/>
      <c r="J24" s="20"/>
    </row>
    <row r="25" spans="1:10" x14ac:dyDescent="0.3">
      <c r="A25" s="17"/>
      <c r="B25" s="13" t="s">
        <v>12</v>
      </c>
      <c r="C25" s="5"/>
      <c r="D25" s="5"/>
      <c r="E25" s="5"/>
      <c r="F25" s="20"/>
      <c r="G25" s="20"/>
      <c r="H25" s="20"/>
      <c r="I25" s="20"/>
      <c r="J25" s="20"/>
    </row>
    <row r="26" spans="1:10" x14ac:dyDescent="0.3">
      <c r="A26" s="17"/>
      <c r="B26" s="13" t="s">
        <v>13</v>
      </c>
      <c r="C26" s="7">
        <v>46008</v>
      </c>
      <c r="D26" s="7"/>
      <c r="E26" s="7"/>
      <c r="F26" s="20"/>
      <c r="G26" s="20"/>
      <c r="H26" s="20"/>
      <c r="I26" s="20"/>
      <c r="J26" s="20"/>
    </row>
    <row r="27" spans="1:10" x14ac:dyDescent="0.3">
      <c r="A27" s="17"/>
      <c r="B27" s="13" t="s">
        <v>14</v>
      </c>
      <c r="C27" s="5"/>
      <c r="D27" s="5"/>
      <c r="E27" s="5"/>
      <c r="F27" s="20"/>
      <c r="G27" s="20"/>
      <c r="H27" s="20"/>
      <c r="I27" s="20"/>
      <c r="J27" s="20"/>
    </row>
    <row r="28" spans="1:10" ht="57.6" x14ac:dyDescent="0.3">
      <c r="A28" s="17"/>
      <c r="B28" s="13" t="s">
        <v>15</v>
      </c>
      <c r="C28" s="8" t="s">
        <v>28</v>
      </c>
      <c r="D28" s="16" t="s">
        <v>30</v>
      </c>
      <c r="E28" s="16" t="s">
        <v>30</v>
      </c>
      <c r="F28" s="4" t="s">
        <v>16</v>
      </c>
      <c r="G28" s="4" t="s">
        <v>17</v>
      </c>
      <c r="H28" s="2" t="s">
        <v>18</v>
      </c>
      <c r="I28" s="4" t="s">
        <v>19</v>
      </c>
      <c r="J28" s="2" t="s">
        <v>20</v>
      </c>
    </row>
    <row r="29" spans="1:10" x14ac:dyDescent="0.3">
      <c r="A29" s="17"/>
      <c r="B29" s="13" t="s">
        <v>21</v>
      </c>
      <c r="C29" s="9">
        <v>32.880000000000003</v>
      </c>
      <c r="D29" s="9"/>
      <c r="E29" s="9"/>
      <c r="F29" s="10">
        <f>AVERAGE(C29,D29,E29)</f>
        <v>32.880000000000003</v>
      </c>
      <c r="G29" s="6">
        <f>MEDIAN(C29:E29)</f>
        <v>32.880000000000003</v>
      </c>
      <c r="H29" s="6" t="e">
        <f>_xlfn.STDEV.S(C29,D29,E29)</f>
        <v>#DIV/0!</v>
      </c>
      <c r="I29" s="12" t="str">
        <f>IFERROR(H29/F29,"")</f>
        <v/>
      </c>
      <c r="J29" s="10">
        <f>IF(I29&lt;25%,F29,SMALL(F29:G29,1))</f>
        <v>32.880000000000003</v>
      </c>
    </row>
    <row r="30" spans="1:10" x14ac:dyDescent="0.3">
      <c r="A30" s="17"/>
      <c r="B30" s="13" t="s">
        <v>22</v>
      </c>
      <c r="C30" s="5"/>
      <c r="D30" s="5"/>
      <c r="E30" s="5"/>
      <c r="F30" s="6"/>
      <c r="G30" s="6"/>
      <c r="H30" s="6"/>
      <c r="I30" s="6"/>
      <c r="J30" s="6"/>
    </row>
    <row r="32" spans="1:10" ht="14.4" customHeight="1" x14ac:dyDescent="0.3">
      <c r="A32" s="17" t="s">
        <v>34</v>
      </c>
      <c r="B32" s="2" t="s">
        <v>35</v>
      </c>
      <c r="C32" s="37" t="s">
        <v>36</v>
      </c>
      <c r="D32" s="38"/>
      <c r="E32" s="38"/>
      <c r="F32" s="19" t="s">
        <v>7</v>
      </c>
      <c r="G32" s="19"/>
      <c r="H32" s="15">
        <v>1</v>
      </c>
      <c r="I32" s="2" t="s">
        <v>8</v>
      </c>
      <c r="J32" s="3" t="s">
        <v>9</v>
      </c>
    </row>
    <row r="33" spans="1:10" x14ac:dyDescent="0.3">
      <c r="A33" s="17"/>
      <c r="B33" s="27"/>
      <c r="C33" s="4" t="s">
        <v>37</v>
      </c>
      <c r="D33" s="4" t="s">
        <v>38</v>
      </c>
      <c r="E33" s="4" t="s">
        <v>39</v>
      </c>
      <c r="F33" s="20" t="s">
        <v>10</v>
      </c>
      <c r="G33" s="20"/>
      <c r="H33" s="20"/>
      <c r="I33" s="20"/>
      <c r="J33" s="20"/>
    </row>
    <row r="34" spans="1:10" x14ac:dyDescent="0.3">
      <c r="A34" s="17"/>
      <c r="B34" s="27" t="s">
        <v>11</v>
      </c>
      <c r="C34" s="3" t="s">
        <v>40</v>
      </c>
      <c r="D34" s="3" t="s">
        <v>41</v>
      </c>
      <c r="E34" s="28"/>
      <c r="F34" s="20"/>
      <c r="G34" s="20"/>
      <c r="H34" s="20"/>
      <c r="I34" s="20"/>
      <c r="J34" s="20"/>
    </row>
    <row r="35" spans="1:10" x14ac:dyDescent="0.3">
      <c r="A35" s="17"/>
      <c r="B35" s="27" t="s">
        <v>12</v>
      </c>
      <c r="C35" s="3" t="s">
        <v>42</v>
      </c>
      <c r="D35" s="3" t="s">
        <v>43</v>
      </c>
      <c r="E35" s="3"/>
      <c r="F35" s="20"/>
      <c r="G35" s="20"/>
      <c r="H35" s="20"/>
      <c r="I35" s="20"/>
      <c r="J35" s="20"/>
    </row>
    <row r="36" spans="1:10" x14ac:dyDescent="0.3">
      <c r="A36" s="17"/>
      <c r="B36" s="27" t="s">
        <v>13</v>
      </c>
      <c r="C36" s="29">
        <v>46006</v>
      </c>
      <c r="D36" s="29">
        <v>45901</v>
      </c>
      <c r="E36" s="29"/>
      <c r="F36" s="20"/>
      <c r="G36" s="20"/>
      <c r="H36" s="20"/>
      <c r="I36" s="20"/>
      <c r="J36" s="20"/>
    </row>
    <row r="37" spans="1:10" x14ac:dyDescent="0.3">
      <c r="A37" s="17"/>
      <c r="B37" s="27" t="s">
        <v>14</v>
      </c>
      <c r="C37" s="30" t="s">
        <v>44</v>
      </c>
      <c r="D37" s="3"/>
      <c r="E37" s="3"/>
      <c r="F37" s="20"/>
      <c r="G37" s="20"/>
      <c r="H37" s="20"/>
      <c r="I37" s="20"/>
      <c r="J37" s="20"/>
    </row>
    <row r="38" spans="1:10" x14ac:dyDescent="0.3">
      <c r="A38" s="17"/>
      <c r="B38" s="31" t="s">
        <v>45</v>
      </c>
      <c r="C38" s="8"/>
      <c r="D38" s="8" t="s">
        <v>46</v>
      </c>
      <c r="E38" s="32"/>
      <c r="F38" s="4" t="s">
        <v>16</v>
      </c>
      <c r="G38" s="4" t="s">
        <v>17</v>
      </c>
      <c r="H38" s="2" t="s">
        <v>18</v>
      </c>
      <c r="I38" s="4" t="s">
        <v>19</v>
      </c>
      <c r="J38" s="2" t="s">
        <v>20</v>
      </c>
    </row>
    <row r="39" spans="1:10" x14ac:dyDescent="0.3">
      <c r="A39" s="17"/>
      <c r="B39" s="27" t="s">
        <v>47</v>
      </c>
      <c r="C39" s="33">
        <v>139856</v>
      </c>
      <c r="D39" s="33">
        <v>129393.42</v>
      </c>
      <c r="E39" s="33"/>
      <c r="F39" s="10">
        <f>AVERAGE(C39,D39,E39)</f>
        <v>134624.71</v>
      </c>
      <c r="G39" s="6">
        <f>MEDIAN(C39:E39)</f>
        <v>134624.71</v>
      </c>
      <c r="H39" s="6">
        <f>_xlfn.STDEV.S(C39,D39,E39)</f>
        <v>7398.1612667067502</v>
      </c>
      <c r="I39" s="12">
        <f>IFERROR(H39/F39,"")</f>
        <v>5.4953962513321297E-2</v>
      </c>
      <c r="J39" s="10">
        <f>IF(I39&lt;25%,F39,SMALL(F39:G39,1))</f>
        <v>134624.71</v>
      </c>
    </row>
    <row r="40" spans="1:10" ht="28.8" x14ac:dyDescent="0.3">
      <c r="A40" s="17"/>
      <c r="B40" s="34" t="s">
        <v>48</v>
      </c>
      <c r="C40" s="35">
        <f>C39*$I$10</f>
        <v>0</v>
      </c>
      <c r="D40" s="35">
        <f>D39*$I$10</f>
        <v>0</v>
      </c>
      <c r="E40" s="35">
        <f>E39*$I$10</f>
        <v>0</v>
      </c>
      <c r="F40" s="6"/>
      <c r="G40" s="6"/>
      <c r="H40" s="6"/>
      <c r="I40" s="6"/>
      <c r="J40" s="6"/>
    </row>
    <row r="42" spans="1:10" ht="14.4" customHeight="1" x14ac:dyDescent="0.3">
      <c r="A42" s="17" t="s">
        <v>49</v>
      </c>
      <c r="B42" s="2" t="s">
        <v>35</v>
      </c>
      <c r="C42" s="37" t="s">
        <v>36</v>
      </c>
      <c r="D42" s="38"/>
      <c r="E42" s="38"/>
      <c r="F42" s="19" t="s">
        <v>7</v>
      </c>
      <c r="G42" s="19"/>
      <c r="H42" s="15">
        <v>1</v>
      </c>
      <c r="I42" s="2" t="s">
        <v>8</v>
      </c>
      <c r="J42" s="3" t="s">
        <v>9</v>
      </c>
    </row>
    <row r="43" spans="1:10" x14ac:dyDescent="0.3">
      <c r="A43" s="17"/>
      <c r="B43" s="27"/>
      <c r="C43" s="4" t="s">
        <v>37</v>
      </c>
      <c r="D43" s="4" t="s">
        <v>38</v>
      </c>
      <c r="E43" s="4" t="s">
        <v>39</v>
      </c>
      <c r="F43" s="20" t="s">
        <v>10</v>
      </c>
      <c r="G43" s="20"/>
      <c r="H43" s="20"/>
      <c r="I43" s="20"/>
      <c r="J43" s="20"/>
    </row>
    <row r="44" spans="1:10" x14ac:dyDescent="0.3">
      <c r="A44" s="17"/>
      <c r="B44" s="27" t="s">
        <v>11</v>
      </c>
      <c r="C44" s="3" t="s">
        <v>50</v>
      </c>
      <c r="D44" s="3" t="s">
        <v>51</v>
      </c>
      <c r="E44" s="28" t="s">
        <v>52</v>
      </c>
      <c r="F44" s="20"/>
      <c r="G44" s="20"/>
      <c r="H44" s="20"/>
      <c r="I44" s="20"/>
      <c r="J44" s="20"/>
    </row>
    <row r="45" spans="1:10" x14ac:dyDescent="0.3">
      <c r="A45" s="17"/>
      <c r="B45" s="27" t="s">
        <v>12</v>
      </c>
      <c r="C45" s="3"/>
      <c r="D45" s="3"/>
      <c r="E45" s="3"/>
      <c r="F45" s="20"/>
      <c r="G45" s="20"/>
      <c r="H45" s="20"/>
      <c r="I45" s="20"/>
      <c r="J45" s="20"/>
    </row>
    <row r="46" spans="1:10" x14ac:dyDescent="0.3">
      <c r="A46" s="17"/>
      <c r="B46" s="27" t="s">
        <v>13</v>
      </c>
      <c r="C46" s="29">
        <v>45993</v>
      </c>
      <c r="D46" s="29">
        <v>45993</v>
      </c>
      <c r="E46" s="29">
        <v>45993</v>
      </c>
      <c r="F46" s="20"/>
      <c r="G46" s="20"/>
      <c r="H46" s="20"/>
      <c r="I46" s="20"/>
      <c r="J46" s="20"/>
    </row>
    <row r="47" spans="1:10" x14ac:dyDescent="0.3">
      <c r="A47" s="17"/>
      <c r="B47" s="27" t="s">
        <v>14</v>
      </c>
      <c r="C47" s="30"/>
      <c r="D47" s="3"/>
      <c r="E47" s="3"/>
      <c r="F47" s="20"/>
      <c r="G47" s="20"/>
      <c r="H47" s="20"/>
      <c r="I47" s="20"/>
      <c r="J47" s="20"/>
    </row>
    <row r="48" spans="1:10" ht="100.8" x14ac:dyDescent="0.3">
      <c r="A48" s="17"/>
      <c r="B48" s="31" t="s">
        <v>45</v>
      </c>
      <c r="C48" s="8" t="s">
        <v>53</v>
      </c>
      <c r="D48" s="8" t="s">
        <v>54</v>
      </c>
      <c r="E48" s="32" t="s">
        <v>55</v>
      </c>
      <c r="F48" s="4" t="s">
        <v>16</v>
      </c>
      <c r="G48" s="4" t="s">
        <v>17</v>
      </c>
      <c r="H48" s="2" t="s">
        <v>18</v>
      </c>
      <c r="I48" s="4" t="s">
        <v>19</v>
      </c>
      <c r="J48" s="2" t="s">
        <v>20</v>
      </c>
    </row>
    <row r="49" spans="1:10" x14ac:dyDescent="0.3">
      <c r="A49" s="17"/>
      <c r="B49" s="27" t="s">
        <v>47</v>
      </c>
      <c r="C49" s="33">
        <v>70</v>
      </c>
      <c r="D49" s="33">
        <v>75</v>
      </c>
      <c r="E49" s="33">
        <v>91.91</v>
      </c>
      <c r="F49" s="10">
        <f>AVERAGE(C49,D49,E49)</f>
        <v>78.97</v>
      </c>
      <c r="G49" s="6">
        <f>MEDIAN(C49:E49)</f>
        <v>75</v>
      </c>
      <c r="H49" s="6">
        <f>_xlfn.STDEV.S(C49,D49,E49)</f>
        <v>11.481842186687677</v>
      </c>
      <c r="I49" s="12">
        <f>IFERROR(H49/F49,"")</f>
        <v>0.14539498780154081</v>
      </c>
      <c r="J49" s="10">
        <f>IF(I49&lt;25%,F49,SMALL(F49:G49,1))</f>
        <v>78.97</v>
      </c>
    </row>
    <row r="50" spans="1:10" ht="28.8" x14ac:dyDescent="0.3">
      <c r="A50" s="17"/>
      <c r="B50" s="34" t="s">
        <v>48</v>
      </c>
      <c r="C50" s="35">
        <f>C49*$I$10</f>
        <v>0</v>
      </c>
      <c r="D50" s="35">
        <f>D49*$I$10</f>
        <v>0</v>
      </c>
      <c r="E50" s="35">
        <f>E49*$I$10</f>
        <v>0</v>
      </c>
      <c r="F50" s="6"/>
      <c r="G50" s="6"/>
      <c r="H50" s="6"/>
      <c r="I50" s="6"/>
      <c r="J50" s="6"/>
    </row>
    <row r="51" spans="1:10" x14ac:dyDescent="0.3">
      <c r="A51" s="39"/>
      <c r="B51" s="40"/>
      <c r="C51" s="41"/>
      <c r="D51" s="41"/>
      <c r="E51" s="41"/>
    </row>
    <row r="52" spans="1:10" x14ac:dyDescent="0.3">
      <c r="A52" s="17" t="s">
        <v>56</v>
      </c>
      <c r="B52" s="2" t="s">
        <v>35</v>
      </c>
      <c r="C52" s="37" t="s">
        <v>57</v>
      </c>
      <c r="D52" s="38"/>
      <c r="E52" s="38"/>
      <c r="F52" s="19" t="s">
        <v>7</v>
      </c>
      <c r="G52" s="19"/>
      <c r="H52" s="15">
        <v>1</v>
      </c>
      <c r="I52" s="2" t="s">
        <v>8</v>
      </c>
      <c r="J52" s="3" t="s">
        <v>9</v>
      </c>
    </row>
    <row r="53" spans="1:10" x14ac:dyDescent="0.3">
      <c r="A53" s="17"/>
      <c r="B53" s="27"/>
      <c r="C53" s="4" t="s">
        <v>37</v>
      </c>
      <c r="D53" s="4" t="s">
        <v>38</v>
      </c>
      <c r="E53" s="4" t="s">
        <v>39</v>
      </c>
      <c r="F53" s="20" t="s">
        <v>10</v>
      </c>
      <c r="G53" s="20"/>
      <c r="H53" s="20"/>
      <c r="I53" s="20"/>
      <c r="J53" s="20"/>
    </row>
    <row r="54" spans="1:10" x14ac:dyDescent="0.3">
      <c r="A54" s="17"/>
      <c r="B54" s="27" t="s">
        <v>11</v>
      </c>
      <c r="C54" s="3" t="s">
        <v>50</v>
      </c>
      <c r="D54" s="3" t="s">
        <v>58</v>
      </c>
      <c r="E54" s="28" t="s">
        <v>59</v>
      </c>
      <c r="F54" s="20"/>
      <c r="G54" s="20"/>
      <c r="H54" s="20"/>
      <c r="I54" s="20"/>
      <c r="J54" s="20"/>
    </row>
    <row r="55" spans="1:10" x14ac:dyDescent="0.3">
      <c r="A55" s="17"/>
      <c r="B55" s="27" t="s">
        <v>12</v>
      </c>
      <c r="C55" s="3"/>
      <c r="D55" s="3"/>
      <c r="E55" s="3"/>
      <c r="F55" s="20"/>
      <c r="G55" s="20"/>
      <c r="H55" s="20"/>
      <c r="I55" s="20"/>
      <c r="J55" s="20"/>
    </row>
    <row r="56" spans="1:10" x14ac:dyDescent="0.3">
      <c r="A56" s="17"/>
      <c r="B56" s="27" t="s">
        <v>13</v>
      </c>
      <c r="C56" s="29">
        <v>45994</v>
      </c>
      <c r="D56" s="29">
        <v>45994</v>
      </c>
      <c r="E56" s="29">
        <v>45994</v>
      </c>
      <c r="F56" s="20"/>
      <c r="G56" s="20"/>
      <c r="H56" s="20"/>
      <c r="I56" s="20"/>
      <c r="J56" s="20"/>
    </row>
    <row r="57" spans="1:10" x14ac:dyDescent="0.3">
      <c r="A57" s="17"/>
      <c r="B57" s="27" t="s">
        <v>14</v>
      </c>
      <c r="C57" s="30"/>
      <c r="D57" s="3"/>
      <c r="E57" s="3"/>
      <c r="F57" s="20"/>
      <c r="G57" s="20"/>
      <c r="H57" s="20"/>
      <c r="I57" s="20"/>
      <c r="J57" s="20"/>
    </row>
    <row r="58" spans="1:10" ht="72" x14ac:dyDescent="0.3">
      <c r="A58" s="17"/>
      <c r="B58" s="31" t="s">
        <v>45</v>
      </c>
      <c r="C58" s="8" t="s">
        <v>60</v>
      </c>
      <c r="D58" s="8" t="s">
        <v>61</v>
      </c>
      <c r="E58" s="36" t="s">
        <v>62</v>
      </c>
      <c r="F58" s="4" t="s">
        <v>16</v>
      </c>
      <c r="G58" s="4" t="s">
        <v>17</v>
      </c>
      <c r="H58" s="2" t="s">
        <v>18</v>
      </c>
      <c r="I58" s="4" t="s">
        <v>19</v>
      </c>
      <c r="J58" s="2" t="s">
        <v>20</v>
      </c>
    </row>
    <row r="59" spans="1:10" x14ac:dyDescent="0.3">
      <c r="A59" s="17"/>
      <c r="B59" s="27" t="s">
        <v>63</v>
      </c>
      <c r="C59" s="33">
        <v>888.86</v>
      </c>
      <c r="D59" s="33">
        <v>914.38</v>
      </c>
      <c r="E59" s="33">
        <v>1122.8599999999999</v>
      </c>
      <c r="F59" s="10">
        <f>AVERAGE(C59,D59,E59)</f>
        <v>975.36666666666667</v>
      </c>
      <c r="G59" s="6">
        <f>MEDIAN(C59:E59)</f>
        <v>914.38</v>
      </c>
      <c r="H59" s="6">
        <f>_xlfn.STDEV.S(C59,D59,E59)</f>
        <v>128.36872724045185</v>
      </c>
      <c r="I59" s="12">
        <f>IFERROR(H59/F59,"")</f>
        <v>0.1316107384304554</v>
      </c>
      <c r="J59" s="10">
        <f>IF(I59&lt;25%,F59,SMALL(F59:G59,1))</f>
        <v>975.36666666666667</v>
      </c>
    </row>
    <row r="60" spans="1:10" ht="28.8" x14ac:dyDescent="0.3">
      <c r="A60" s="17"/>
      <c r="B60" s="34" t="s">
        <v>48</v>
      </c>
      <c r="C60" s="35">
        <f>C59*$I$10</f>
        <v>0</v>
      </c>
      <c r="D60" s="35">
        <f>D59*$I$10</f>
        <v>0</v>
      </c>
      <c r="E60" s="35">
        <f>E59*$I$10</f>
        <v>0</v>
      </c>
      <c r="F60" s="6"/>
      <c r="G60" s="6"/>
      <c r="H60" s="6"/>
      <c r="I60" s="6"/>
      <c r="J60" s="6"/>
    </row>
    <row r="262" spans="11:11" x14ac:dyDescent="0.3">
      <c r="K262" t="s">
        <v>23</v>
      </c>
    </row>
  </sheetData>
  <autoFilter ref="B13:E30" xr:uid="{29D17891-D905-49CD-9FFC-CC1212DE8FB6}"/>
  <mergeCells count="22">
    <mergeCell ref="A52:A60"/>
    <mergeCell ref="F53:J57"/>
    <mergeCell ref="F32:G32"/>
    <mergeCell ref="F42:G42"/>
    <mergeCell ref="F43:J47"/>
    <mergeCell ref="F52:G52"/>
    <mergeCell ref="A32:A40"/>
    <mergeCell ref="F33:J37"/>
    <mergeCell ref="A42:A50"/>
    <mergeCell ref="A5:J5"/>
    <mergeCell ref="B6:H6"/>
    <mergeCell ref="B7:C7"/>
    <mergeCell ref="B8:C8"/>
    <mergeCell ref="B11:J11"/>
    <mergeCell ref="A12:A20"/>
    <mergeCell ref="C12:E12"/>
    <mergeCell ref="F12:G12"/>
    <mergeCell ref="F13:J17"/>
    <mergeCell ref="A22:A30"/>
    <mergeCell ref="C22:E22"/>
    <mergeCell ref="F22:G22"/>
    <mergeCell ref="F23:J27"/>
  </mergeCells>
  <hyperlinks>
    <hyperlink ref="C18" r:id="rId1" xr:uid="{8EF7B59B-A979-4B96-883F-97BBD8326E19}"/>
    <hyperlink ref="C28" r:id="rId2" xr:uid="{B7A4E360-A918-40B4-9510-160513747A18}"/>
    <hyperlink ref="E48" r:id="rId3" xr:uid="{CA98520C-7494-4872-B4E6-AAA910241526}"/>
  </hyperlinks>
  <pageMargins left="0.511811024" right="0.511811024" top="0.78740157499999996" bottom="0.78740157499999996" header="0.31496062000000002" footer="0.31496062000000002"/>
  <pageSetup paperSize="9" scale="47" fitToHeight="0" orientation="landscape" r:id="rId4"/>
  <rowBreaks count="1" manualBreakCount="1">
    <brk id="50" max="9" man="1"/>
  </rowBreaks>
  <drawing r:id="rId5"/>
  <legacyDrawing r:id="rId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9BBBC7556D8C14C9BA54E53930E1BC6" ma:contentTypeVersion="13" ma:contentTypeDescription="Crie um novo documento." ma:contentTypeScope="" ma:versionID="481d4247c813ab6b8cd986325d07b5d0">
  <xsd:schema xmlns:xsd="http://www.w3.org/2001/XMLSchema" xmlns:xs="http://www.w3.org/2001/XMLSchema" xmlns:p="http://schemas.microsoft.com/office/2006/metadata/properties" xmlns:ns2="ccec2a39-4535-45d3-86e0-09335781cbf1" xmlns:ns3="9b434194-25b1-4b6f-981c-a0f2d3b3ca3d" targetNamespace="http://schemas.microsoft.com/office/2006/metadata/properties" ma:root="true" ma:fieldsID="080cc87ae599f6aa06637a09dcb82322" ns2:_="" ns3:_="">
    <xsd:import namespace="ccec2a39-4535-45d3-86e0-09335781cbf1"/>
    <xsd:import namespace="9b434194-25b1-4b6f-981c-a0f2d3b3ca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c2a39-4535-45d3-86e0-09335781cb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7f334-bdd1-4c42-b82f-9ae6264876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34194-25b1-4b6f-981c-a0f2d3b3ca3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4b7dbb5-7fea-4ea5-81db-2f7b96c44e48}" ma:internalName="TaxCatchAll" ma:showField="CatchAllData" ma:web="9b434194-25b1-4b6f-981c-a0f2d3b3ca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ec2a39-4535-45d3-86e0-09335781cbf1">
      <Terms xmlns="http://schemas.microsoft.com/office/infopath/2007/PartnerControls"/>
    </lcf76f155ced4ddcb4097134ff3c332f>
    <TaxCatchAll xmlns="9b434194-25b1-4b6f-981c-a0f2d3b3ca3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4042CF-CA3E-4ACC-9B3F-47E1AFFFB5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ec2a39-4535-45d3-86e0-09335781cbf1"/>
    <ds:schemaRef ds:uri="9b434194-25b1-4b6f-981c-a0f2d3b3ca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03A7F4-294D-47F9-9DD8-624F0F8B47BC}">
  <ds:schemaRefs>
    <ds:schemaRef ds:uri="http://schemas.microsoft.com/office/2006/metadata/properties"/>
    <ds:schemaRef ds:uri="http://schemas.microsoft.com/office/infopath/2007/PartnerControls"/>
    <ds:schemaRef ds:uri="ccec2a39-4535-45d3-86e0-09335781cbf1"/>
    <ds:schemaRef ds:uri="9b434194-25b1-4b6f-981c-a0f2d3b3ca3d"/>
  </ds:schemaRefs>
</ds:datastoreItem>
</file>

<file path=customXml/itemProps3.xml><?xml version="1.0" encoding="utf-8"?>
<ds:datastoreItem xmlns:ds="http://schemas.openxmlformats.org/officeDocument/2006/customXml" ds:itemID="{4550B70D-A5B1-411F-82BA-E61E5F847D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MAPA DE COTAÇÃO</vt:lpstr>
      <vt:lpstr>'MAPA DE COTAÇÃO'!Area_de_impressao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Victor Rodrigues de Lima</dc:creator>
  <cp:lastModifiedBy>Paulo Victor Rodrigues de Lima</cp:lastModifiedBy>
  <cp:lastPrinted>2025-12-22T19:04:47Z</cp:lastPrinted>
  <dcterms:created xsi:type="dcterms:W3CDTF">2025-11-12T12:03:08Z</dcterms:created>
  <dcterms:modified xsi:type="dcterms:W3CDTF">2025-12-22T19:04:51Z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0x01010059BBBC7556D8C14C9BA54E53930E1BC6</vt:lpwstr>
  </property>
  <property fmtid="{D5CDD505-2E9C-101B-9397-08002B2CF9AE}" pid="3" name="MediaServiceImageTags">
    <vt:lpwstr/>
  </property>
</Properties>
</file>